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879" firstSheet="1" activeTab="1"/>
  </bookViews>
  <sheets>
    <sheet name="Macro1" sheetId="1" state="veryHidden" r:id="rId1"/>
    <sheet name="财政收支预算执行情况  (2)" sheetId="2" r:id="rId2"/>
    <sheet name="⬫⬫礫月报表款）" sheetId="3" state="veryHidden" r:id="rId3"/>
    <sheet name="11111111" sheetId="4" state="veryHidden" r:id="rId4"/>
    <sheet name="Recovered_Sheet1" sheetId="5" state="veryHidden" r:id="rId5"/>
  </sheets>
  <definedNames/>
  <calcPr fullCalcOnLoad="1"/>
</workbook>
</file>

<file path=xl/sharedStrings.xml><?xml version="1.0" encoding="utf-8"?>
<sst xmlns="http://schemas.openxmlformats.org/spreadsheetml/2006/main" count="113" uniqueCount="92">
  <si>
    <t>克州阿合奇县2022年9月财政收支预算执行情况表</t>
  </si>
  <si>
    <t>单位：万元</t>
  </si>
  <si>
    <t>项    目</t>
  </si>
  <si>
    <t>2022年调整预算数</t>
  </si>
  <si>
    <t>上年同期完成数</t>
  </si>
  <si>
    <t>1-9月累计完成情况</t>
  </si>
  <si>
    <t>比上年同期</t>
  </si>
  <si>
    <t>金额</t>
  </si>
  <si>
    <t>完成预算%</t>
  </si>
  <si>
    <t>增减额</t>
  </si>
  <si>
    <t>增减%</t>
  </si>
  <si>
    <t>全口径收入</t>
  </si>
  <si>
    <t>地方财政收入合计</t>
  </si>
  <si>
    <t>地方财政支出合计</t>
  </si>
  <si>
    <t>一般公共预算收入小计</t>
  </si>
  <si>
    <t>一般公共预算支出小计</t>
  </si>
  <si>
    <t>101税收收入</t>
  </si>
  <si>
    <t>201一般公共服务</t>
  </si>
  <si>
    <t>10101增值税(50％)</t>
  </si>
  <si>
    <t>202外交</t>
  </si>
  <si>
    <t>10103营业税</t>
  </si>
  <si>
    <t>203国防</t>
  </si>
  <si>
    <t>10104企业所得税(40%)</t>
  </si>
  <si>
    <t>204公共安全</t>
  </si>
  <si>
    <t>10105企业所得税退税</t>
  </si>
  <si>
    <t>205教育</t>
  </si>
  <si>
    <t>10106个人所得税(40%)</t>
  </si>
  <si>
    <t>206科学技术</t>
  </si>
  <si>
    <t>10107资源税</t>
  </si>
  <si>
    <t>207文化旅游体育与传媒</t>
  </si>
  <si>
    <t>10108固定资产投资方向调节税</t>
  </si>
  <si>
    <t>208社会保障和就业</t>
  </si>
  <si>
    <t>10109城市维护建设税</t>
  </si>
  <si>
    <t>210卫生健康</t>
  </si>
  <si>
    <t>10110房产税</t>
  </si>
  <si>
    <t>211节能环保</t>
  </si>
  <si>
    <t>10111印花税</t>
  </si>
  <si>
    <t>212城乡社区</t>
  </si>
  <si>
    <t>10112城镇土地使用税</t>
  </si>
  <si>
    <t>213农林水</t>
  </si>
  <si>
    <t>10113土地增值税</t>
  </si>
  <si>
    <t>214交通运输</t>
  </si>
  <si>
    <t>10114车船税</t>
  </si>
  <si>
    <t>215资源勘探信息</t>
  </si>
  <si>
    <t>10118耕地占用税</t>
  </si>
  <si>
    <t>216商业服务业等</t>
  </si>
  <si>
    <t>10119契税</t>
  </si>
  <si>
    <t>217金融</t>
  </si>
  <si>
    <t>10120烟叶税</t>
  </si>
  <si>
    <t>219援助其他地区支出</t>
  </si>
  <si>
    <t>10199其他税收收入</t>
  </si>
  <si>
    <t>220自然资源海洋气象等</t>
  </si>
  <si>
    <t>103非税收入（不含政府性基金收入）</t>
  </si>
  <si>
    <t>221住房保障支出</t>
  </si>
  <si>
    <t>10302专项收入</t>
  </si>
  <si>
    <t>222粮油物资储备</t>
  </si>
  <si>
    <t>10304行政事业性收费收入</t>
  </si>
  <si>
    <t>224灾害防治及应急管理支出</t>
  </si>
  <si>
    <t>10305罚没收入</t>
  </si>
  <si>
    <t>227预备费</t>
  </si>
  <si>
    <t>10306国有资本经营收入</t>
  </si>
  <si>
    <t>232债务付息支出</t>
  </si>
  <si>
    <t>10307国有资源(资产)有偿使用收入</t>
  </si>
  <si>
    <t>229其他支出</t>
  </si>
  <si>
    <t>10399其他收入</t>
  </si>
  <si>
    <t>233债务发行费用</t>
  </si>
  <si>
    <t>10308捐赠收入</t>
  </si>
  <si>
    <t>债务还本支出（线下）</t>
  </si>
  <si>
    <t>10309政府性住房基金收入</t>
  </si>
  <si>
    <t>上解支出（线下）</t>
  </si>
  <si>
    <t>政府性基金预算收入</t>
  </si>
  <si>
    <t>政府性基金预算支出</t>
  </si>
  <si>
    <t>上划自治区税收收入</t>
  </si>
  <si>
    <t>上划中央税收收入</t>
  </si>
  <si>
    <t>10101增值税(50%)</t>
  </si>
  <si>
    <t>10102消费税(100%)</t>
  </si>
  <si>
    <t>10104企业所得税(60%)</t>
  </si>
  <si>
    <t>10106个人所得税(60%)</t>
  </si>
  <si>
    <t>财政向上提供报表.xls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</si>
  <si>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</si>
  <si>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</si>
  <si>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</si>
  <si>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</si>
  <si>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</si>
  <si>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</si>
  <si>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</si>
  <si>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</si>
  <si>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</si>
  <si>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</si>
  <si>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</si>
  <si>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</si>
  <si>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财政向上提供报表(5月）.xls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</si>
</sst>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_-* #,##0_-;\-* #,##0_-;_-* &quot;-&quot;_-;_-@_-"/>
    <numFmt numFmtId="181" formatCode="_-* #,##0.00_-;\-* #,##0.00_-;_-* &quot;-&quot;??_-;_-@_-"/>
    <numFmt numFmtId="182" formatCode="0.0%"/>
    <numFmt numFmtId="183" formatCode="0_ "/>
    <numFmt numFmtId="184" formatCode="0.00_ "/>
    <numFmt numFmtId="185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华文中宋"/>
      <family val="0"/>
    </font>
    <font>
      <b/>
      <sz val="11"/>
      <name val="华文中宋"/>
      <family val="0"/>
    </font>
    <font>
      <b/>
      <sz val="14"/>
      <name val="华文中宋"/>
      <family val="0"/>
    </font>
    <font>
      <sz val="11"/>
      <color indexed="8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2"/>
      <name val="바탕체"/>
      <family val="3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name val="ＭＳ Ｐゴシック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name val="蹈框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2" fillId="0" borderId="4" applyNumberFormat="0" applyFill="0" applyAlignment="0" applyProtection="0"/>
    <xf numFmtId="0" fontId="13" fillId="8" borderId="0" applyNumberFormat="0" applyBorder="0" applyAlignment="0" applyProtection="0"/>
    <xf numFmtId="0" fontId="26" fillId="0" borderId="5" applyNumberFormat="0" applyFill="0" applyAlignment="0" applyProtection="0"/>
    <xf numFmtId="0" fontId="13" fillId="9" borderId="0" applyNumberFormat="0" applyBorder="0" applyAlignment="0" applyProtection="0"/>
    <xf numFmtId="0" fontId="17" fillId="10" borderId="6" applyNumberFormat="0" applyAlignment="0" applyProtection="0"/>
    <xf numFmtId="178" fontId="0" fillId="0" borderId="0" applyFont="0" applyFill="0" applyBorder="0" applyAlignment="0" applyProtection="0"/>
    <xf numFmtId="0" fontId="29" fillId="10" borderId="1" applyNumberFormat="0" applyAlignment="0" applyProtection="0"/>
    <xf numFmtId="43" fontId="33" fillId="0" borderId="0" applyFont="0" applyFill="0" applyBorder="0" applyAlignment="0" applyProtection="0"/>
    <xf numFmtId="0" fontId="31" fillId="11" borderId="7" applyNumberFormat="0" applyAlignment="0" applyProtection="0"/>
    <xf numFmtId="0" fontId="11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8" fillId="13" borderId="0" applyNumberFormat="0" applyBorder="0" applyAlignment="0" applyProtection="0"/>
    <xf numFmtId="0" fontId="11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20" borderId="0" applyNumberFormat="0" applyBorder="0" applyAlignment="0" applyProtection="0"/>
    <xf numFmtId="0" fontId="1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180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6" fillId="0" borderId="0">
      <alignment/>
      <protection/>
    </xf>
    <xf numFmtId="0" fontId="24" fillId="0" borderId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 applyAlignment="1">
      <alignment vertical="center"/>
    </xf>
    <xf numFmtId="0" fontId="2" fillId="0" borderId="0" xfId="87">
      <alignment/>
      <protection/>
    </xf>
    <xf numFmtId="0" fontId="3" fillId="2" borderId="0" xfId="87" applyFont="1" applyFill="1">
      <alignment/>
      <protection/>
    </xf>
    <xf numFmtId="0" fontId="2" fillId="2" borderId="0" xfId="87" applyFill="1">
      <alignment/>
      <protection/>
    </xf>
    <xf numFmtId="0" fontId="2" fillId="13" borderId="10" xfId="87" applyFill="1" applyBorder="1">
      <alignment/>
      <protection/>
    </xf>
    <xf numFmtId="0" fontId="2" fillId="24" borderId="11" xfId="87" applyFill="1" applyBorder="1">
      <alignment/>
      <protection/>
    </xf>
    <xf numFmtId="0" fontId="4" fillId="25" borderId="12" xfId="87" applyFont="1" applyFill="1" applyBorder="1" applyAlignment="1">
      <alignment horizontal="center"/>
      <protection/>
    </xf>
    <xf numFmtId="0" fontId="5" fillId="26" borderId="13" xfId="87" applyFont="1" applyFill="1" applyBorder="1" applyAlignment="1">
      <alignment horizontal="center"/>
      <protection/>
    </xf>
    <xf numFmtId="0" fontId="4" fillId="25" borderId="13" xfId="87" applyFont="1" applyFill="1" applyBorder="1" applyAlignment="1">
      <alignment horizontal="center"/>
      <protection/>
    </xf>
    <xf numFmtId="0" fontId="4" fillId="25" borderId="14" xfId="87" applyFont="1" applyFill="1" applyBorder="1" applyAlignment="1">
      <alignment horizontal="center"/>
      <protection/>
    </xf>
    <xf numFmtId="0" fontId="2" fillId="24" borderId="15" xfId="87" applyFill="1" applyBorder="1">
      <alignment/>
      <protection/>
    </xf>
    <xf numFmtId="0" fontId="2" fillId="13" borderId="16" xfId="87" applyFill="1" applyBorder="1">
      <alignment/>
      <protection/>
    </xf>
    <xf numFmtId="0" fontId="2" fillId="24" borderId="16" xfId="87" applyFill="1" applyBorder="1">
      <alignment/>
      <protection/>
    </xf>
    <xf numFmtId="0" fontId="2" fillId="13" borderId="17" xfId="87" applyFill="1" applyBorder="1">
      <alignment/>
      <protection/>
    </xf>
    <xf numFmtId="0" fontId="0" fillId="0" borderId="0" xfId="0" applyAlignment="1" applyProtection="1">
      <alignment/>
      <protection hidden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83" fontId="0" fillId="0" borderId="0" xfId="0" applyNumberFormat="1" applyFill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55" applyFont="1" applyFill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2" fontId="10" fillId="0" borderId="0" xfId="0" applyNumberFormat="1" applyFont="1" applyFill="1" applyBorder="1" applyAlignment="1">
      <alignment horizontal="center"/>
    </xf>
    <xf numFmtId="182" fontId="9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0" fontId="3" fillId="0" borderId="18" xfId="26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2" fontId="3" fillId="0" borderId="18" xfId="74" applyNumberFormat="1" applyFont="1" applyFill="1" applyBorder="1" applyAlignment="1">
      <alignment horizontal="center" vertical="center" wrapText="1"/>
      <protection/>
    </xf>
    <xf numFmtId="185" fontId="3" fillId="0" borderId="18" xfId="74" applyNumberFormat="1" applyFont="1" applyFill="1" applyBorder="1" applyAlignment="1" applyProtection="1">
      <alignment horizontal="center" vertical="center" wrapText="1"/>
      <protection/>
    </xf>
    <xf numFmtId="185" fontId="3" fillId="0" borderId="18" xfId="74" applyNumberFormat="1" applyFont="1" applyFill="1" applyBorder="1" applyAlignment="1">
      <alignment horizontal="center"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18" xfId="74" applyFont="1" applyFill="1" applyBorder="1" applyAlignment="1">
      <alignment horizontal="center" vertical="center" wrapText="1"/>
      <protection/>
    </xf>
    <xf numFmtId="183" fontId="3" fillId="0" borderId="18" xfId="74" applyNumberFormat="1" applyFont="1" applyFill="1" applyBorder="1" applyAlignment="1">
      <alignment horizontal="center" vertical="center" wrapText="1"/>
      <protection/>
    </xf>
    <xf numFmtId="185" fontId="3" fillId="0" borderId="18" xfId="0" applyNumberFormat="1" applyFont="1" applyFill="1" applyBorder="1" applyAlignment="1" applyProtection="1">
      <alignment horizontal="center" vertical="center" wrapText="1"/>
      <protection/>
    </xf>
    <xf numFmtId="183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0" fontId="3" fillId="0" borderId="18" xfId="0" applyNumberFormat="1" applyFont="1" applyFill="1" applyBorder="1" applyAlignment="1">
      <alignment horizontal="center" vertical="center" wrapText="1"/>
    </xf>
    <xf numFmtId="183" fontId="3" fillId="0" borderId="18" xfId="81" applyNumberFormat="1" applyFont="1" applyFill="1" applyBorder="1" applyAlignment="1">
      <alignment horizontal="center" vertical="center" wrapText="1"/>
      <protection/>
    </xf>
    <xf numFmtId="0" fontId="3" fillId="0" borderId="18" xfId="74" applyNumberFormat="1" applyFont="1" applyFill="1" applyBorder="1" applyAlignment="1">
      <alignment horizontal="center" vertical="center" wrapText="1"/>
      <protection/>
    </xf>
    <xf numFmtId="183" fontId="3" fillId="0" borderId="0" xfId="0" applyNumberFormat="1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center" vertical="center"/>
    </xf>
    <xf numFmtId="182" fontId="3" fillId="0" borderId="0" xfId="0" applyNumberFormat="1" applyFont="1" applyFill="1" applyAlignment="1">
      <alignment horizontal="center" vertical="center"/>
    </xf>
    <xf numFmtId="185" fontId="3" fillId="0" borderId="18" xfId="23" applyNumberFormat="1" applyFont="1" applyFill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霓付_97MBO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千分位_ 白土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 5" xfId="73"/>
    <cellStyle name="常规_Sheet1" xfId="74"/>
    <cellStyle name="烹拳 [0]_97MBO" xfId="75"/>
    <cellStyle name="普通_ 白土" xfId="76"/>
    <cellStyle name="千分位[0]_ 白土" xfId="77"/>
    <cellStyle name="千位[0]_laroux" xfId="78"/>
    <cellStyle name="千位_laroux" xfId="79"/>
    <cellStyle name="钎霖_laroux" xfId="80"/>
    <cellStyle name="样式 1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  <cellStyle name="표준_kc-elec system check lis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41"/>
  <sheetViews>
    <sheetView tabSelected="1" workbookViewId="0" topLeftCell="A1">
      <selection activeCell="M35" sqref="M35"/>
    </sheetView>
  </sheetViews>
  <sheetFormatPr defaultColWidth="9.00390625" defaultRowHeight="14.25"/>
  <cols>
    <col min="1" max="1" width="23.125" style="15" customWidth="1"/>
    <col min="2" max="2" width="7.625" style="19" customWidth="1"/>
    <col min="3" max="3" width="8.75390625" style="19" customWidth="1"/>
    <col min="4" max="4" width="7.625" style="20" customWidth="1"/>
    <col min="5" max="5" width="9.125" style="21" customWidth="1"/>
    <col min="6" max="6" width="7.50390625" style="22" customWidth="1"/>
    <col min="7" max="7" width="8.875" style="23" customWidth="1"/>
    <col min="8" max="8" width="19.25390625" style="23" customWidth="1"/>
    <col min="9" max="9" width="8.25390625" style="23" customWidth="1"/>
    <col min="10" max="10" width="8.75390625" style="19" customWidth="1"/>
    <col min="11" max="11" width="10.875" style="19" customWidth="1"/>
    <col min="12" max="12" width="9.25390625" style="19" customWidth="1"/>
    <col min="13" max="13" width="9.00390625" style="19" customWidth="1"/>
    <col min="14" max="14" width="9.375" style="23" customWidth="1"/>
    <col min="15" max="15" width="9.00390625" style="22" customWidth="1"/>
    <col min="16" max="16" width="9.00390625" style="23" customWidth="1"/>
    <col min="17" max="252" width="9.00390625" style="19" customWidth="1"/>
    <col min="253" max="16384" width="9.00390625" style="24" customWidth="1"/>
  </cols>
  <sheetData>
    <row r="1" spans="1:14" ht="18.75" customHeight="1">
      <c r="A1" s="25" t="s">
        <v>0</v>
      </c>
      <c r="B1" s="25"/>
      <c r="C1" s="25"/>
      <c r="D1" s="26"/>
      <c r="E1" s="26"/>
      <c r="F1" s="25"/>
      <c r="G1" s="25"/>
      <c r="H1" s="25"/>
      <c r="I1" s="25"/>
      <c r="J1" s="25"/>
      <c r="K1" s="25"/>
      <c r="L1" s="25"/>
      <c r="M1" s="25"/>
      <c r="N1" s="25"/>
    </row>
    <row r="2" spans="1:16" s="15" customFormat="1" ht="13.5" customHeight="1">
      <c r="A2" s="27"/>
      <c r="B2" s="28"/>
      <c r="C2" s="28"/>
      <c r="D2" s="29"/>
      <c r="E2" s="30"/>
      <c r="F2" s="28"/>
      <c r="G2" s="31"/>
      <c r="H2" s="27"/>
      <c r="I2" s="27"/>
      <c r="J2" s="28"/>
      <c r="K2" s="28"/>
      <c r="L2" s="31"/>
      <c r="M2" s="27" t="s">
        <v>1</v>
      </c>
      <c r="N2" s="31"/>
      <c r="O2" s="46"/>
      <c r="P2" s="47"/>
    </row>
    <row r="3" spans="1:16" s="16" customFormat="1" ht="12">
      <c r="A3" s="32" t="s">
        <v>2</v>
      </c>
      <c r="B3" s="32" t="s">
        <v>3</v>
      </c>
      <c r="C3" s="32" t="s">
        <v>4</v>
      </c>
      <c r="D3" s="33" t="s">
        <v>5</v>
      </c>
      <c r="E3" s="33"/>
      <c r="F3" s="32" t="s">
        <v>6</v>
      </c>
      <c r="G3" s="32"/>
      <c r="H3" s="32" t="s">
        <v>2</v>
      </c>
      <c r="I3" s="32" t="s">
        <v>3</v>
      </c>
      <c r="J3" s="32" t="s">
        <v>4</v>
      </c>
      <c r="K3" s="32" t="s">
        <v>5</v>
      </c>
      <c r="L3" s="32"/>
      <c r="M3" s="32" t="s">
        <v>6</v>
      </c>
      <c r="N3" s="32"/>
      <c r="O3" s="48"/>
      <c r="P3" s="49"/>
    </row>
    <row r="4" spans="1:16" s="16" customFormat="1" ht="25.5" customHeight="1">
      <c r="A4" s="32"/>
      <c r="B4" s="32"/>
      <c r="C4" s="32"/>
      <c r="D4" s="33" t="s">
        <v>7</v>
      </c>
      <c r="E4" s="34" t="s">
        <v>8</v>
      </c>
      <c r="F4" s="32" t="s">
        <v>9</v>
      </c>
      <c r="G4" s="35" t="s">
        <v>10</v>
      </c>
      <c r="H4" s="32"/>
      <c r="I4" s="32"/>
      <c r="J4" s="32"/>
      <c r="K4" s="32" t="s">
        <v>7</v>
      </c>
      <c r="L4" s="35" t="s">
        <v>8</v>
      </c>
      <c r="M4" s="32" t="s">
        <v>9</v>
      </c>
      <c r="N4" s="35" t="s">
        <v>10</v>
      </c>
      <c r="O4" s="48"/>
      <c r="P4" s="49"/>
    </row>
    <row r="5" spans="1:16" s="16" customFormat="1" ht="12.75" customHeight="1">
      <c r="A5" s="32" t="s">
        <v>11</v>
      </c>
      <c r="B5" s="32">
        <f aca="true" t="shared" si="0" ref="B5:G5">B6+B37</f>
        <v>19683</v>
      </c>
      <c r="C5" s="32">
        <f t="shared" si="0"/>
        <v>9683</v>
      </c>
      <c r="D5" s="33">
        <f t="shared" si="0"/>
        <v>11038</v>
      </c>
      <c r="E5" s="36">
        <f t="shared" si="0"/>
        <v>1.081</v>
      </c>
      <c r="F5" s="32">
        <f t="shared" si="0"/>
        <v>1355</v>
      </c>
      <c r="G5" s="37">
        <f t="shared" si="0"/>
        <v>39.24060404303565</v>
      </c>
      <c r="H5" s="32"/>
      <c r="I5" s="32"/>
      <c r="J5" s="32"/>
      <c r="K5" s="32"/>
      <c r="L5" s="35"/>
      <c r="M5" s="32"/>
      <c r="N5" s="35"/>
      <c r="O5" s="48"/>
      <c r="P5" s="49"/>
    </row>
    <row r="6" spans="1:16" s="15" customFormat="1" ht="12.75" customHeight="1">
      <c r="A6" s="33" t="s">
        <v>12</v>
      </c>
      <c r="B6" s="38">
        <f>B35+B7</f>
        <v>13508</v>
      </c>
      <c r="C6" s="38">
        <f>C35+C7</f>
        <v>7380</v>
      </c>
      <c r="D6" s="38">
        <f>D35+D7</f>
        <v>8036</v>
      </c>
      <c r="E6" s="34">
        <f aca="true" t="shared" si="1" ref="E6:E32">IF(B6=0,"",ROUND(D6/B6,3))</f>
        <v>0.595</v>
      </c>
      <c r="F6" s="38">
        <f>D6-C6</f>
        <v>656</v>
      </c>
      <c r="G6" s="39">
        <f aca="true" t="shared" si="2" ref="G6:G23">SUM(F6/C6)*100</f>
        <v>8.88888888888889</v>
      </c>
      <c r="H6" s="33" t="s">
        <v>13</v>
      </c>
      <c r="I6" s="38">
        <f aca="true" t="shared" si="3" ref="I6:K6">SUM(I7+I35)</f>
        <v>190160</v>
      </c>
      <c r="J6" s="38">
        <f t="shared" si="3"/>
        <v>126515</v>
      </c>
      <c r="K6" s="38">
        <f t="shared" si="3"/>
        <v>166176</v>
      </c>
      <c r="L6" s="39">
        <f aca="true" t="shared" si="4" ref="L6:L33">SUM(K6/I6)*100</f>
        <v>87.38746318889356</v>
      </c>
      <c r="M6" s="38">
        <f aca="true" t="shared" si="5" ref="M6:M33">K6-J6</f>
        <v>39661</v>
      </c>
      <c r="N6" s="50">
        <f>IF(J6=0,"",ROUND(M6/J6,3))</f>
        <v>0.313</v>
      </c>
      <c r="O6" s="46"/>
      <c r="P6" s="47"/>
    </row>
    <row r="7" spans="1:16" s="15" customFormat="1" ht="12.75" customHeight="1">
      <c r="A7" s="33" t="s">
        <v>14</v>
      </c>
      <c r="B7" s="38">
        <f>B26+B8</f>
        <v>10900</v>
      </c>
      <c r="C7" s="38">
        <f>C26+C8</f>
        <v>6481</v>
      </c>
      <c r="D7" s="38">
        <f>D26+D8</f>
        <v>7039</v>
      </c>
      <c r="E7" s="34">
        <f t="shared" si="1"/>
        <v>0.646</v>
      </c>
      <c r="F7" s="38">
        <f aca="true" t="shared" si="6" ref="F6:F41">D7-C7</f>
        <v>558</v>
      </c>
      <c r="G7" s="39">
        <f t="shared" si="2"/>
        <v>8.60978244098133</v>
      </c>
      <c r="H7" s="33" t="s">
        <v>15</v>
      </c>
      <c r="I7" s="38">
        <f aca="true" t="shared" si="7" ref="I7:K7">SUM(I8:I34)</f>
        <v>166000</v>
      </c>
      <c r="J7" s="38">
        <f t="shared" si="7"/>
        <v>122294</v>
      </c>
      <c r="K7" s="38">
        <f t="shared" si="7"/>
        <v>152639</v>
      </c>
      <c r="L7" s="39">
        <f t="shared" si="4"/>
        <v>91.95120481927711</v>
      </c>
      <c r="M7" s="38">
        <f>SUM(M8:M32)</f>
        <v>30345</v>
      </c>
      <c r="N7" s="50">
        <f>IF(J7=0,"",ROUND(M7/J7,3))</f>
        <v>0.248</v>
      </c>
      <c r="O7" s="46"/>
      <c r="P7" s="47"/>
    </row>
    <row r="8" spans="1:16" s="15" customFormat="1" ht="12.75" customHeight="1">
      <c r="A8" s="33" t="s">
        <v>16</v>
      </c>
      <c r="B8" s="38">
        <f>B9+B10+B11+B12+B13+B14+B15+B16+B17+B18+B19+B21+B22+B23+B24+B25+B20</f>
        <v>8383</v>
      </c>
      <c r="C8" s="38">
        <f>C9+C10+C11+C12+C13+C14+C15+C16+C17+C18+C19+C21+C22+C23+C24+C25+C20</f>
        <v>3043</v>
      </c>
      <c r="D8" s="38">
        <f>D9+D10+D11+D12+D13+D14+D15+D16+D17+D18+D19+D21+D22+D23+D24+D25+D20</f>
        <v>4810</v>
      </c>
      <c r="E8" s="34">
        <f t="shared" si="1"/>
        <v>0.574</v>
      </c>
      <c r="F8" s="38">
        <f t="shared" si="6"/>
        <v>1767</v>
      </c>
      <c r="G8" s="39">
        <f t="shared" si="2"/>
        <v>58.067696352283924</v>
      </c>
      <c r="H8" s="33" t="s">
        <v>17</v>
      </c>
      <c r="I8" s="51">
        <v>25642</v>
      </c>
      <c r="J8" s="52">
        <v>16773</v>
      </c>
      <c r="K8" s="52">
        <v>26750</v>
      </c>
      <c r="L8" s="39">
        <f t="shared" si="4"/>
        <v>104.32103580063958</v>
      </c>
      <c r="M8" s="44">
        <f t="shared" si="5"/>
        <v>9977</v>
      </c>
      <c r="N8" s="39">
        <f aca="true" t="shared" si="8" ref="N8:N23">SUM(M8/J8)*100</f>
        <v>59.482501639539734</v>
      </c>
      <c r="O8" s="46"/>
      <c r="P8" s="47"/>
    </row>
    <row r="9" spans="1:16" s="15" customFormat="1" ht="12.75" customHeight="1">
      <c r="A9" s="33" t="s">
        <v>18</v>
      </c>
      <c r="B9" s="40">
        <v>2839</v>
      </c>
      <c r="C9" s="41">
        <v>1664</v>
      </c>
      <c r="D9" s="40">
        <v>2223</v>
      </c>
      <c r="E9" s="34">
        <f t="shared" si="1"/>
        <v>0.783</v>
      </c>
      <c r="F9" s="38">
        <f t="shared" si="6"/>
        <v>559</v>
      </c>
      <c r="G9" s="39">
        <f t="shared" si="2"/>
        <v>33.59375</v>
      </c>
      <c r="H9" s="33" t="s">
        <v>19</v>
      </c>
      <c r="I9" s="51"/>
      <c r="J9" s="52"/>
      <c r="K9" s="52"/>
      <c r="L9" s="39" t="e">
        <f t="shared" si="4"/>
        <v>#DIV/0!</v>
      </c>
      <c r="M9" s="44">
        <f t="shared" si="5"/>
        <v>0</v>
      </c>
      <c r="N9" s="39"/>
      <c r="O9" s="46"/>
      <c r="P9" s="47"/>
    </row>
    <row r="10" spans="1:16" s="15" customFormat="1" ht="12.75" customHeight="1">
      <c r="A10" s="33" t="s">
        <v>20</v>
      </c>
      <c r="B10" s="40"/>
      <c r="C10" s="41"/>
      <c r="D10" s="41"/>
      <c r="E10" s="34">
        <f t="shared" si="1"/>
      </c>
      <c r="F10" s="38">
        <f t="shared" si="6"/>
        <v>0</v>
      </c>
      <c r="G10" s="39" t="e">
        <f t="shared" si="2"/>
        <v>#DIV/0!</v>
      </c>
      <c r="H10" s="33" t="s">
        <v>21</v>
      </c>
      <c r="I10" s="51">
        <v>44</v>
      </c>
      <c r="J10" s="52">
        <v>57</v>
      </c>
      <c r="K10" s="52">
        <v>44</v>
      </c>
      <c r="L10" s="39">
        <f t="shared" si="4"/>
        <v>100</v>
      </c>
      <c r="M10" s="44">
        <f t="shared" si="5"/>
        <v>-13</v>
      </c>
      <c r="N10" s="39">
        <f t="shared" si="8"/>
        <v>-22.807017543859647</v>
      </c>
      <c r="O10" s="46"/>
      <c r="P10" s="47"/>
    </row>
    <row r="11" spans="1:16" s="15" customFormat="1" ht="12.75" customHeight="1">
      <c r="A11" s="33" t="s">
        <v>22</v>
      </c>
      <c r="B11" s="40">
        <v>95</v>
      </c>
      <c r="C11" s="41">
        <v>206</v>
      </c>
      <c r="D11" s="41">
        <v>214</v>
      </c>
      <c r="E11" s="34">
        <f t="shared" si="1"/>
        <v>2.253</v>
      </c>
      <c r="F11" s="38">
        <f t="shared" si="6"/>
        <v>8</v>
      </c>
      <c r="G11" s="39">
        <f t="shared" si="2"/>
        <v>3.8834951456310676</v>
      </c>
      <c r="H11" s="33" t="s">
        <v>23</v>
      </c>
      <c r="I11" s="51">
        <v>19293</v>
      </c>
      <c r="J11" s="52">
        <v>20128</v>
      </c>
      <c r="K11" s="52">
        <v>14580</v>
      </c>
      <c r="L11" s="39">
        <f t="shared" si="4"/>
        <v>75.5714507852589</v>
      </c>
      <c r="M11" s="44">
        <f t="shared" si="5"/>
        <v>-5548</v>
      </c>
      <c r="N11" s="39">
        <f t="shared" si="8"/>
        <v>-27.563593004769476</v>
      </c>
      <c r="O11" s="46"/>
      <c r="P11" s="47"/>
    </row>
    <row r="12" spans="1:16" s="15" customFormat="1" ht="12.75" customHeight="1">
      <c r="A12" s="33" t="s">
        <v>24</v>
      </c>
      <c r="B12" s="40"/>
      <c r="C12" s="41"/>
      <c r="D12" s="41"/>
      <c r="E12" s="34">
        <f t="shared" si="1"/>
      </c>
      <c r="F12" s="38">
        <f t="shared" si="6"/>
        <v>0</v>
      </c>
      <c r="G12" s="39" t="e">
        <f t="shared" si="2"/>
        <v>#DIV/0!</v>
      </c>
      <c r="H12" s="33" t="s">
        <v>25</v>
      </c>
      <c r="I12" s="51">
        <v>27086</v>
      </c>
      <c r="J12" s="52">
        <v>20582</v>
      </c>
      <c r="K12" s="52">
        <v>26960</v>
      </c>
      <c r="L12" s="39">
        <f t="shared" si="4"/>
        <v>99.53481503359669</v>
      </c>
      <c r="M12" s="44">
        <f t="shared" si="5"/>
        <v>6378</v>
      </c>
      <c r="N12" s="39">
        <f t="shared" si="8"/>
        <v>30.98824215333787</v>
      </c>
      <c r="O12" s="46"/>
      <c r="P12" s="47"/>
    </row>
    <row r="13" spans="1:16" s="15" customFormat="1" ht="12.75" customHeight="1">
      <c r="A13" s="33" t="s">
        <v>26</v>
      </c>
      <c r="B13" s="40">
        <v>236</v>
      </c>
      <c r="C13" s="41">
        <v>220</v>
      </c>
      <c r="D13" s="41">
        <v>305</v>
      </c>
      <c r="E13" s="34">
        <f t="shared" si="1"/>
        <v>1.292</v>
      </c>
      <c r="F13" s="38">
        <f t="shared" si="6"/>
        <v>85</v>
      </c>
      <c r="G13" s="39">
        <f t="shared" si="2"/>
        <v>38.63636363636363</v>
      </c>
      <c r="H13" s="33" t="s">
        <v>27</v>
      </c>
      <c r="I13" s="51">
        <v>113</v>
      </c>
      <c r="J13" s="43">
        <v>56</v>
      </c>
      <c r="K13" s="43">
        <v>81</v>
      </c>
      <c r="L13" s="39">
        <f t="shared" si="4"/>
        <v>71.68141592920354</v>
      </c>
      <c r="M13" s="44">
        <f t="shared" si="5"/>
        <v>25</v>
      </c>
      <c r="N13" s="39">
        <f t="shared" si="8"/>
        <v>44.642857142857146</v>
      </c>
      <c r="O13" s="46"/>
      <c r="P13" s="47"/>
    </row>
    <row r="14" spans="1:252" s="17" customFormat="1" ht="12.75" customHeight="1">
      <c r="A14" s="33" t="s">
        <v>28</v>
      </c>
      <c r="B14" s="40">
        <v>40</v>
      </c>
      <c r="C14" s="41">
        <v>5</v>
      </c>
      <c r="D14" s="41">
        <v>40</v>
      </c>
      <c r="E14" s="34">
        <f t="shared" si="1"/>
        <v>1</v>
      </c>
      <c r="F14" s="38">
        <f t="shared" si="6"/>
        <v>35</v>
      </c>
      <c r="G14" s="39">
        <f t="shared" si="2"/>
        <v>700</v>
      </c>
      <c r="H14" s="33" t="s">
        <v>29</v>
      </c>
      <c r="I14" s="51">
        <v>2204</v>
      </c>
      <c r="J14" s="43">
        <v>2064</v>
      </c>
      <c r="K14" s="43">
        <v>2060</v>
      </c>
      <c r="L14" s="39">
        <f t="shared" si="4"/>
        <v>93.46642468239564</v>
      </c>
      <c r="M14" s="44">
        <f t="shared" si="5"/>
        <v>-4</v>
      </c>
      <c r="N14" s="39">
        <f t="shared" si="8"/>
        <v>-0.1937984496124031</v>
      </c>
      <c r="O14" s="53"/>
      <c r="P14" s="54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</row>
    <row r="15" spans="1:16" s="15" customFormat="1" ht="12.75" customHeight="1">
      <c r="A15" s="33" t="s">
        <v>30</v>
      </c>
      <c r="B15" s="40"/>
      <c r="C15" s="41"/>
      <c r="D15" s="41"/>
      <c r="E15" s="34">
        <f t="shared" si="1"/>
      </c>
      <c r="F15" s="38">
        <f t="shared" si="6"/>
        <v>0</v>
      </c>
      <c r="G15" s="39" t="e">
        <f t="shared" si="2"/>
        <v>#DIV/0!</v>
      </c>
      <c r="H15" s="33" t="s">
        <v>31</v>
      </c>
      <c r="I15" s="51">
        <v>18947</v>
      </c>
      <c r="J15" s="43">
        <v>15386</v>
      </c>
      <c r="K15" s="43">
        <v>16476</v>
      </c>
      <c r="L15" s="39">
        <f t="shared" si="4"/>
        <v>86.95835752361852</v>
      </c>
      <c r="M15" s="44">
        <f t="shared" si="5"/>
        <v>1090</v>
      </c>
      <c r="N15" s="39">
        <f t="shared" si="8"/>
        <v>7.084362407383335</v>
      </c>
      <c r="O15" s="46"/>
      <c r="P15" s="47"/>
    </row>
    <row r="16" spans="1:16" s="15" customFormat="1" ht="12.75" customHeight="1">
      <c r="A16" s="33" t="s">
        <v>32</v>
      </c>
      <c r="B16" s="40">
        <v>360</v>
      </c>
      <c r="C16" s="41">
        <v>181</v>
      </c>
      <c r="D16" s="41">
        <v>247</v>
      </c>
      <c r="E16" s="34">
        <f t="shared" si="1"/>
        <v>0.686</v>
      </c>
      <c r="F16" s="38">
        <f t="shared" si="6"/>
        <v>66</v>
      </c>
      <c r="G16" s="39">
        <f t="shared" si="2"/>
        <v>36.46408839779006</v>
      </c>
      <c r="H16" s="33" t="s">
        <v>33</v>
      </c>
      <c r="I16" s="51">
        <v>12771</v>
      </c>
      <c r="J16" s="43">
        <v>12984</v>
      </c>
      <c r="K16" s="43">
        <v>11721</v>
      </c>
      <c r="L16" s="39">
        <f t="shared" si="4"/>
        <v>91.77824759220108</v>
      </c>
      <c r="M16" s="44">
        <f t="shared" si="5"/>
        <v>-1263</v>
      </c>
      <c r="N16" s="39">
        <f t="shared" si="8"/>
        <v>-9.727356746765249</v>
      </c>
      <c r="O16" s="46"/>
      <c r="P16" s="47"/>
    </row>
    <row r="17" spans="1:16" s="15" customFormat="1" ht="12.75" customHeight="1">
      <c r="A17" s="33" t="s">
        <v>34</v>
      </c>
      <c r="B17" s="40">
        <v>170</v>
      </c>
      <c r="C17" s="41">
        <v>105</v>
      </c>
      <c r="D17" s="41">
        <v>137</v>
      </c>
      <c r="E17" s="34">
        <f t="shared" si="1"/>
        <v>0.806</v>
      </c>
      <c r="F17" s="38">
        <f t="shared" si="6"/>
        <v>32</v>
      </c>
      <c r="G17" s="39">
        <f t="shared" si="2"/>
        <v>30.476190476190478</v>
      </c>
      <c r="H17" s="33" t="s">
        <v>35</v>
      </c>
      <c r="I17" s="51">
        <v>2850</v>
      </c>
      <c r="J17" s="43">
        <v>2666</v>
      </c>
      <c r="K17" s="43">
        <v>2956</v>
      </c>
      <c r="L17" s="39">
        <f t="shared" si="4"/>
        <v>103.71929824561403</v>
      </c>
      <c r="M17" s="44">
        <f t="shared" si="5"/>
        <v>290</v>
      </c>
      <c r="N17" s="39">
        <f t="shared" si="8"/>
        <v>10.877719429857464</v>
      </c>
      <c r="O17" s="46"/>
      <c r="P17" s="47"/>
    </row>
    <row r="18" spans="1:16" s="15" customFormat="1" ht="12.75" customHeight="1">
      <c r="A18" s="33" t="s">
        <v>36</v>
      </c>
      <c r="B18" s="40">
        <v>65</v>
      </c>
      <c r="C18" s="41">
        <v>38</v>
      </c>
      <c r="D18" s="41">
        <v>71</v>
      </c>
      <c r="E18" s="34">
        <f t="shared" si="1"/>
        <v>1.092</v>
      </c>
      <c r="F18" s="38">
        <f t="shared" si="6"/>
        <v>33</v>
      </c>
      <c r="G18" s="39">
        <f t="shared" si="2"/>
        <v>86.8421052631579</v>
      </c>
      <c r="H18" s="33" t="s">
        <v>37</v>
      </c>
      <c r="I18" s="51">
        <v>3010</v>
      </c>
      <c r="J18" s="43">
        <v>4740</v>
      </c>
      <c r="K18" s="43">
        <v>3860</v>
      </c>
      <c r="L18" s="39">
        <f t="shared" si="4"/>
        <v>128.2392026578073</v>
      </c>
      <c r="M18" s="44">
        <f t="shared" si="5"/>
        <v>-880</v>
      </c>
      <c r="N18" s="39">
        <f t="shared" si="8"/>
        <v>-18.565400843881857</v>
      </c>
      <c r="O18" s="46"/>
      <c r="P18" s="47"/>
    </row>
    <row r="19" spans="1:16" s="15" customFormat="1" ht="12.75" customHeight="1">
      <c r="A19" s="33" t="s">
        <v>38</v>
      </c>
      <c r="B19" s="40">
        <v>20</v>
      </c>
      <c r="C19" s="41">
        <v>11</v>
      </c>
      <c r="D19" s="41">
        <v>9</v>
      </c>
      <c r="E19" s="34">
        <f t="shared" si="1"/>
        <v>0.45</v>
      </c>
      <c r="F19" s="38">
        <f t="shared" si="6"/>
        <v>-2</v>
      </c>
      <c r="G19" s="39">
        <f t="shared" si="2"/>
        <v>-18.181818181818183</v>
      </c>
      <c r="H19" s="33" t="s">
        <v>39</v>
      </c>
      <c r="I19" s="51">
        <v>23801</v>
      </c>
      <c r="J19" s="43">
        <v>19031</v>
      </c>
      <c r="K19" s="43">
        <v>26228</v>
      </c>
      <c r="L19" s="39">
        <f t="shared" si="4"/>
        <v>110.1970505440948</v>
      </c>
      <c r="M19" s="44">
        <f t="shared" si="5"/>
        <v>7197</v>
      </c>
      <c r="N19" s="39">
        <f t="shared" si="8"/>
        <v>37.81724554673953</v>
      </c>
      <c r="O19" s="46"/>
      <c r="P19" s="47"/>
    </row>
    <row r="20" spans="1:16" s="15" customFormat="1" ht="12.75" customHeight="1">
      <c r="A20" s="33" t="s">
        <v>40</v>
      </c>
      <c r="B20" s="40">
        <v>160</v>
      </c>
      <c r="C20" s="41">
        <v>39</v>
      </c>
      <c r="D20" s="41">
        <v>48</v>
      </c>
      <c r="E20" s="34">
        <f t="shared" si="1"/>
        <v>0.3</v>
      </c>
      <c r="F20" s="38">
        <f t="shared" si="6"/>
        <v>9</v>
      </c>
      <c r="G20" s="39">
        <f t="shared" si="2"/>
        <v>23.076923076923077</v>
      </c>
      <c r="H20" s="33" t="s">
        <v>41</v>
      </c>
      <c r="I20" s="51">
        <v>9471</v>
      </c>
      <c r="J20" s="43">
        <v>2898</v>
      </c>
      <c r="K20" s="43">
        <v>10244</v>
      </c>
      <c r="L20" s="39">
        <f t="shared" si="4"/>
        <v>108.16175694224475</v>
      </c>
      <c r="M20" s="44">
        <f t="shared" si="5"/>
        <v>7346</v>
      </c>
      <c r="N20" s="39">
        <f t="shared" si="8"/>
        <v>253.48516218081434</v>
      </c>
      <c r="O20" s="46"/>
      <c r="P20" s="47"/>
    </row>
    <row r="21" spans="1:16" s="15" customFormat="1" ht="12.75" customHeight="1">
      <c r="A21" s="33" t="s">
        <v>42</v>
      </c>
      <c r="B21" s="40">
        <v>118</v>
      </c>
      <c r="C21" s="41">
        <v>134</v>
      </c>
      <c r="D21" s="41">
        <v>149</v>
      </c>
      <c r="E21" s="34">
        <f t="shared" si="1"/>
        <v>1.263</v>
      </c>
      <c r="F21" s="38">
        <f t="shared" si="6"/>
        <v>15</v>
      </c>
      <c r="G21" s="39">
        <f t="shared" si="2"/>
        <v>11.194029850746269</v>
      </c>
      <c r="H21" s="33" t="s">
        <v>43</v>
      </c>
      <c r="I21" s="51"/>
      <c r="J21" s="43"/>
      <c r="K21" s="43"/>
      <c r="L21" s="39" t="e">
        <f t="shared" si="4"/>
        <v>#DIV/0!</v>
      </c>
      <c r="M21" s="44">
        <f t="shared" si="5"/>
        <v>0</v>
      </c>
      <c r="N21" s="39" t="e">
        <f t="shared" si="8"/>
        <v>#DIV/0!</v>
      </c>
      <c r="O21" s="46"/>
      <c r="P21" s="47"/>
    </row>
    <row r="22" spans="1:16" s="15" customFormat="1" ht="12.75" customHeight="1">
      <c r="A22" s="33" t="s">
        <v>44</v>
      </c>
      <c r="B22" s="40">
        <v>4100</v>
      </c>
      <c r="C22" s="41">
        <v>306</v>
      </c>
      <c r="D22" s="41">
        <v>1209</v>
      </c>
      <c r="E22" s="34">
        <f t="shared" si="1"/>
        <v>0.295</v>
      </c>
      <c r="F22" s="38">
        <f t="shared" si="6"/>
        <v>903</v>
      </c>
      <c r="G22" s="39">
        <f t="shared" si="2"/>
        <v>295.0980392156863</v>
      </c>
      <c r="H22" s="33" t="s">
        <v>45</v>
      </c>
      <c r="I22" s="51">
        <v>550</v>
      </c>
      <c r="J22" s="43">
        <v>167</v>
      </c>
      <c r="K22" s="43">
        <v>446</v>
      </c>
      <c r="L22" s="39">
        <f t="shared" si="4"/>
        <v>81.0909090909091</v>
      </c>
      <c r="M22" s="44">
        <f t="shared" si="5"/>
        <v>279</v>
      </c>
      <c r="N22" s="39">
        <f t="shared" si="8"/>
        <v>167.06586826347305</v>
      </c>
      <c r="O22" s="46"/>
      <c r="P22" s="47"/>
    </row>
    <row r="23" spans="1:16" s="15" customFormat="1" ht="12.75" customHeight="1">
      <c r="A23" s="33" t="s">
        <v>46</v>
      </c>
      <c r="B23" s="40">
        <v>180</v>
      </c>
      <c r="C23" s="41">
        <v>134</v>
      </c>
      <c r="D23" s="41">
        <v>158</v>
      </c>
      <c r="E23" s="34">
        <f t="shared" si="1"/>
        <v>0.878</v>
      </c>
      <c r="F23" s="38">
        <f t="shared" si="6"/>
        <v>24</v>
      </c>
      <c r="G23" s="39">
        <f t="shared" si="2"/>
        <v>17.91044776119403</v>
      </c>
      <c r="H23" s="33" t="s">
        <v>47</v>
      </c>
      <c r="I23" s="51">
        <v>0</v>
      </c>
      <c r="J23" s="43">
        <v>23</v>
      </c>
      <c r="K23" s="43">
        <v>0</v>
      </c>
      <c r="L23" s="39" t="e">
        <f t="shared" si="4"/>
        <v>#DIV/0!</v>
      </c>
      <c r="M23" s="44">
        <f t="shared" si="5"/>
        <v>-23</v>
      </c>
      <c r="N23" s="39">
        <f t="shared" si="8"/>
        <v>-100</v>
      </c>
      <c r="O23" s="46"/>
      <c r="P23" s="47"/>
    </row>
    <row r="24" spans="1:16" s="15" customFormat="1" ht="12.75" customHeight="1">
      <c r="A24" s="33" t="s">
        <v>48</v>
      </c>
      <c r="B24" s="40"/>
      <c r="C24" s="41"/>
      <c r="D24" s="41"/>
      <c r="E24" s="34">
        <f t="shared" si="1"/>
      </c>
      <c r="F24" s="38">
        <f t="shared" si="6"/>
        <v>0</v>
      </c>
      <c r="G24" s="33">
        <f>IF(C24=0,"",ROUND(F24/C24,3))</f>
      </c>
      <c r="H24" s="33" t="s">
        <v>49</v>
      </c>
      <c r="I24" s="51"/>
      <c r="J24" s="43"/>
      <c r="K24" s="43"/>
      <c r="L24" s="39" t="e">
        <f t="shared" si="4"/>
        <v>#DIV/0!</v>
      </c>
      <c r="M24" s="38">
        <f t="shared" si="5"/>
        <v>0</v>
      </c>
      <c r="N24" s="34">
        <f>IF(J24=0,"",ROUND(M24/J24,3))</f>
      </c>
      <c r="O24" s="46"/>
      <c r="P24" s="47"/>
    </row>
    <row r="25" spans="1:252" s="17" customFormat="1" ht="12.75" customHeight="1">
      <c r="A25" s="33" t="s">
        <v>50</v>
      </c>
      <c r="B25" s="40"/>
      <c r="C25" s="41"/>
      <c r="D25" s="41"/>
      <c r="E25" s="34">
        <f t="shared" si="1"/>
      </c>
      <c r="F25" s="38">
        <f t="shared" si="6"/>
        <v>0</v>
      </c>
      <c r="G25" s="33">
        <f>IF(C25=0,"",ROUND(F25/C25,3))</f>
      </c>
      <c r="H25" s="33" t="s">
        <v>51</v>
      </c>
      <c r="I25" s="51">
        <v>533</v>
      </c>
      <c r="J25" s="43">
        <v>392</v>
      </c>
      <c r="K25" s="43">
        <v>592</v>
      </c>
      <c r="L25" s="39">
        <f t="shared" si="4"/>
        <v>111.06941838649156</v>
      </c>
      <c r="M25" s="44">
        <f t="shared" si="5"/>
        <v>200</v>
      </c>
      <c r="N25" s="39">
        <f aca="true" t="shared" si="9" ref="N25:N35">SUM(M25/J25)*100</f>
        <v>51.02040816326531</v>
      </c>
      <c r="O25" s="53"/>
      <c r="P25" s="54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</row>
    <row r="26" spans="1:16" s="15" customFormat="1" ht="24">
      <c r="A26" s="33" t="s">
        <v>52</v>
      </c>
      <c r="B26" s="40">
        <f>B27+B28+B29+B30+B31+B33+B34</f>
        <v>2517</v>
      </c>
      <c r="C26" s="40">
        <f>C27+C28+C29+C30+C31+C33+C34</f>
        <v>3438</v>
      </c>
      <c r="D26" s="40">
        <f>D27+D28+D29+D30+D31+D33+D34</f>
        <v>2229</v>
      </c>
      <c r="E26" s="34">
        <f t="shared" si="1"/>
        <v>0.886</v>
      </c>
      <c r="F26" s="38">
        <f t="shared" si="6"/>
        <v>-1209</v>
      </c>
      <c r="G26" s="39">
        <f>SUM(F26/C26)*100</f>
        <v>-35.16579406631762</v>
      </c>
      <c r="H26" s="33" t="s">
        <v>53</v>
      </c>
      <c r="I26" s="51">
        <v>4305</v>
      </c>
      <c r="J26" s="43">
        <v>1083</v>
      </c>
      <c r="K26" s="43">
        <v>3276</v>
      </c>
      <c r="L26" s="39">
        <f t="shared" si="4"/>
        <v>76.09756097560975</v>
      </c>
      <c r="M26" s="44">
        <f t="shared" si="5"/>
        <v>2193</v>
      </c>
      <c r="N26" s="39">
        <f t="shared" si="9"/>
        <v>202.49307479224376</v>
      </c>
      <c r="O26" s="46"/>
      <c r="P26" s="47"/>
    </row>
    <row r="27" spans="1:16" s="15" customFormat="1" ht="12.75" customHeight="1">
      <c r="A27" s="33" t="s">
        <v>54</v>
      </c>
      <c r="B27" s="40">
        <v>850</v>
      </c>
      <c r="C27" s="41">
        <v>193</v>
      </c>
      <c r="D27" s="41">
        <v>834</v>
      </c>
      <c r="E27" s="34">
        <f t="shared" si="1"/>
        <v>0.981</v>
      </c>
      <c r="F27" s="38">
        <f t="shared" si="6"/>
        <v>641</v>
      </c>
      <c r="G27" s="39">
        <f>SUM(F27/C27)*100</f>
        <v>332.1243523316062</v>
      </c>
      <c r="H27" s="33" t="s">
        <v>55</v>
      </c>
      <c r="I27" s="51">
        <v>30</v>
      </c>
      <c r="J27" s="43">
        <v>1</v>
      </c>
      <c r="K27" s="43">
        <v>30</v>
      </c>
      <c r="L27" s="39">
        <f t="shared" si="4"/>
        <v>100</v>
      </c>
      <c r="M27" s="38">
        <f t="shared" si="5"/>
        <v>29</v>
      </c>
      <c r="N27" s="39">
        <f t="shared" si="9"/>
        <v>2900</v>
      </c>
      <c r="O27" s="46"/>
      <c r="P27" s="47"/>
    </row>
    <row r="28" spans="1:16" s="15" customFormat="1" ht="12.75" customHeight="1">
      <c r="A28" s="33" t="s">
        <v>56</v>
      </c>
      <c r="B28" s="40">
        <v>365</v>
      </c>
      <c r="C28" s="41">
        <v>576</v>
      </c>
      <c r="D28" s="41">
        <v>492</v>
      </c>
      <c r="E28" s="34">
        <f t="shared" si="1"/>
        <v>1.348</v>
      </c>
      <c r="F28" s="38">
        <f t="shared" si="6"/>
        <v>-84</v>
      </c>
      <c r="G28" s="39">
        <f>SUM(F28/C28)*100</f>
        <v>-14.583333333333334</v>
      </c>
      <c r="H28" s="33" t="s">
        <v>57</v>
      </c>
      <c r="I28" s="51">
        <v>2050</v>
      </c>
      <c r="J28" s="43">
        <v>425</v>
      </c>
      <c r="K28" s="43">
        <v>1959</v>
      </c>
      <c r="L28" s="39">
        <f t="shared" si="4"/>
        <v>95.5609756097561</v>
      </c>
      <c r="M28" s="38">
        <f t="shared" si="5"/>
        <v>1534</v>
      </c>
      <c r="N28" s="39">
        <f t="shared" si="9"/>
        <v>360.94117647058823</v>
      </c>
      <c r="O28" s="46"/>
      <c r="P28" s="47"/>
    </row>
    <row r="29" spans="1:16" s="15" customFormat="1" ht="12.75" customHeight="1">
      <c r="A29" s="33" t="s">
        <v>58</v>
      </c>
      <c r="B29" s="40">
        <v>87</v>
      </c>
      <c r="C29" s="41">
        <v>559</v>
      </c>
      <c r="D29" s="41">
        <v>108</v>
      </c>
      <c r="E29" s="34">
        <f t="shared" si="1"/>
        <v>1.241</v>
      </c>
      <c r="F29" s="38">
        <f t="shared" si="6"/>
        <v>-451</v>
      </c>
      <c r="G29" s="39">
        <f>SUM(F29/C29)*100</f>
        <v>-80.67978533094812</v>
      </c>
      <c r="H29" s="33" t="s">
        <v>59</v>
      </c>
      <c r="I29" s="51">
        <v>1700</v>
      </c>
      <c r="J29" s="43"/>
      <c r="K29" s="43"/>
      <c r="L29" s="39">
        <f t="shared" si="4"/>
        <v>0</v>
      </c>
      <c r="M29" s="38">
        <f t="shared" si="5"/>
        <v>0</v>
      </c>
      <c r="N29" s="39" t="e">
        <f t="shared" si="9"/>
        <v>#DIV/0!</v>
      </c>
      <c r="O29" s="46"/>
      <c r="P29" s="47"/>
    </row>
    <row r="30" spans="1:16" s="18" customFormat="1" ht="12.75" customHeight="1">
      <c r="A30" s="33" t="s">
        <v>60</v>
      </c>
      <c r="B30" s="40"/>
      <c r="C30" s="41"/>
      <c r="D30" s="41"/>
      <c r="E30" s="34">
        <f t="shared" si="1"/>
      </c>
      <c r="F30" s="38">
        <f t="shared" si="6"/>
        <v>0</v>
      </c>
      <c r="G30" s="39"/>
      <c r="H30" s="33" t="s">
        <v>61</v>
      </c>
      <c r="I30" s="51">
        <v>3159</v>
      </c>
      <c r="J30" s="43">
        <v>2553</v>
      </c>
      <c r="K30" s="43">
        <v>2929</v>
      </c>
      <c r="L30" s="39">
        <f t="shared" si="4"/>
        <v>92.71921494143717</v>
      </c>
      <c r="M30" s="44">
        <f t="shared" si="5"/>
        <v>376</v>
      </c>
      <c r="N30" s="39">
        <f t="shared" si="9"/>
        <v>14.72777124951038</v>
      </c>
      <c r="O30" s="55"/>
      <c r="P30" s="56"/>
    </row>
    <row r="31" spans="1:16" s="15" customFormat="1" ht="24">
      <c r="A31" s="33" t="s">
        <v>62</v>
      </c>
      <c r="B31" s="40">
        <v>1215</v>
      </c>
      <c r="C31" s="41">
        <v>2110</v>
      </c>
      <c r="D31" s="41">
        <v>795</v>
      </c>
      <c r="E31" s="34">
        <f t="shared" si="1"/>
        <v>0.654</v>
      </c>
      <c r="F31" s="38">
        <f t="shared" si="6"/>
        <v>-1315</v>
      </c>
      <c r="G31" s="39">
        <f>SUM(F31/C31)*100</f>
        <v>-62.32227488151659</v>
      </c>
      <c r="H31" s="33" t="s">
        <v>63</v>
      </c>
      <c r="I31" s="51">
        <v>850</v>
      </c>
      <c r="J31" s="43">
        <v>277</v>
      </c>
      <c r="K31" s="43">
        <v>1424</v>
      </c>
      <c r="L31" s="39">
        <f t="shared" si="4"/>
        <v>167.52941176470588</v>
      </c>
      <c r="M31" s="44">
        <f t="shared" si="5"/>
        <v>1147</v>
      </c>
      <c r="N31" s="39">
        <f t="shared" si="9"/>
        <v>414.0794223826715</v>
      </c>
      <c r="O31" s="46"/>
      <c r="P31" s="47"/>
    </row>
    <row r="32" spans="1:16" s="15" customFormat="1" ht="12.75" customHeight="1">
      <c r="A32" s="33" t="s">
        <v>64</v>
      </c>
      <c r="B32" s="42"/>
      <c r="C32" s="42"/>
      <c r="D32" s="42"/>
      <c r="E32" s="34">
        <f>IF(B33=0,"",ROUND(D33/B33,3))</f>
      </c>
      <c r="F32" s="38">
        <f>D33-C33</f>
        <v>0</v>
      </c>
      <c r="G32" s="33">
        <f>IF(C33=0,"",ROUND(F32/C33,3))</f>
      </c>
      <c r="H32" s="33" t="s">
        <v>65</v>
      </c>
      <c r="I32" s="52">
        <v>23</v>
      </c>
      <c r="J32" s="43">
        <v>8</v>
      </c>
      <c r="K32" s="43">
        <v>23</v>
      </c>
      <c r="L32" s="39">
        <f t="shared" si="4"/>
        <v>100</v>
      </c>
      <c r="M32" s="44">
        <f t="shared" si="5"/>
        <v>15</v>
      </c>
      <c r="N32" s="39">
        <f t="shared" si="9"/>
        <v>187.5</v>
      </c>
      <c r="O32" s="46"/>
      <c r="P32" s="47"/>
    </row>
    <row r="33" spans="1:16" s="15" customFormat="1" ht="12.75" customHeight="1">
      <c r="A33" s="33" t="s">
        <v>66</v>
      </c>
      <c r="B33" s="40"/>
      <c r="C33" s="43"/>
      <c r="D33" s="43"/>
      <c r="E33" s="34"/>
      <c r="F33" s="38" t="e">
        <f>#REF!-#REF!</f>
        <v>#REF!</v>
      </c>
      <c r="G33" s="33"/>
      <c r="H33" s="32" t="s">
        <v>67</v>
      </c>
      <c r="I33" s="32">
        <v>7315</v>
      </c>
      <c r="J33" s="33"/>
      <c r="K33" s="33"/>
      <c r="L33" s="32"/>
      <c r="M33" s="32"/>
      <c r="N33" s="39" t="e">
        <f t="shared" si="9"/>
        <v>#DIV/0!</v>
      </c>
      <c r="O33" s="46"/>
      <c r="P33" s="47"/>
    </row>
    <row r="34" spans="1:16" s="15" customFormat="1" ht="12.75" customHeight="1">
      <c r="A34" s="32" t="s">
        <v>68</v>
      </c>
      <c r="B34" s="32"/>
      <c r="C34" s="33"/>
      <c r="D34" s="33"/>
      <c r="E34" s="33"/>
      <c r="F34" s="38">
        <f t="shared" si="6"/>
        <v>0</v>
      </c>
      <c r="G34" s="32"/>
      <c r="H34" s="33" t="s">
        <v>69</v>
      </c>
      <c r="I34" s="52">
        <v>253</v>
      </c>
      <c r="J34" s="43"/>
      <c r="K34" s="43"/>
      <c r="L34" s="39"/>
      <c r="M34" s="38"/>
      <c r="N34" s="39" t="e">
        <f t="shared" si="9"/>
        <v>#DIV/0!</v>
      </c>
      <c r="O34" s="46"/>
      <c r="P34" s="47"/>
    </row>
    <row r="35" spans="1:16" s="15" customFormat="1" ht="12.75" customHeight="1">
      <c r="A35" s="33" t="s">
        <v>70</v>
      </c>
      <c r="B35" s="41">
        <v>2608</v>
      </c>
      <c r="C35" s="41">
        <v>899</v>
      </c>
      <c r="D35" s="41">
        <v>997</v>
      </c>
      <c r="E35" s="34">
        <f aca="true" t="shared" si="10" ref="E35:E41">IF(B35=0,"",ROUND(D35/B35,3))</f>
        <v>0.382</v>
      </c>
      <c r="F35" s="38">
        <f t="shared" si="6"/>
        <v>98</v>
      </c>
      <c r="G35" s="39">
        <f>SUM(F35/C35)*100</f>
        <v>10.901001112347053</v>
      </c>
      <c r="H35" s="33" t="s">
        <v>71</v>
      </c>
      <c r="I35" s="52">
        <v>24160</v>
      </c>
      <c r="J35" s="41">
        <v>4221</v>
      </c>
      <c r="K35" s="41">
        <v>13537</v>
      </c>
      <c r="L35" s="39">
        <f>SUM(K35/I35)*100</f>
        <v>56.03062913907285</v>
      </c>
      <c r="M35" s="44">
        <f>K35-J35</f>
        <v>9316</v>
      </c>
      <c r="N35" s="39">
        <f t="shared" si="9"/>
        <v>220.70599384032218</v>
      </c>
      <c r="O35" s="46"/>
      <c r="P35" s="47"/>
    </row>
    <row r="36" spans="1:16" s="15" customFormat="1" ht="12.75" customHeight="1">
      <c r="A36" s="33" t="s">
        <v>72</v>
      </c>
      <c r="B36" s="33"/>
      <c r="C36" s="43"/>
      <c r="D36" s="43"/>
      <c r="E36" s="34">
        <f t="shared" si="10"/>
      </c>
      <c r="F36" s="38">
        <f t="shared" si="6"/>
        <v>0</v>
      </c>
      <c r="G36" s="34">
        <f>IF(C36=0,"",ROUND(F36/C36,3))</f>
      </c>
      <c r="H36" s="33"/>
      <c r="I36" s="38"/>
      <c r="J36" s="38"/>
      <c r="K36" s="38"/>
      <c r="L36" s="34"/>
      <c r="M36" s="38"/>
      <c r="N36" s="34"/>
      <c r="O36" s="46"/>
      <c r="P36" s="47"/>
    </row>
    <row r="37" spans="1:16" s="15" customFormat="1" ht="12.75" customHeight="1">
      <c r="A37" s="33" t="s">
        <v>73</v>
      </c>
      <c r="B37" s="40">
        <v>6175</v>
      </c>
      <c r="C37" s="40">
        <v>2303</v>
      </c>
      <c r="D37" s="40">
        <v>3002</v>
      </c>
      <c r="E37" s="34">
        <f t="shared" si="10"/>
        <v>0.486</v>
      </c>
      <c r="F37" s="44">
        <f t="shared" si="6"/>
        <v>699</v>
      </c>
      <c r="G37" s="39">
        <f>SUM(F37/C37)*100</f>
        <v>30.351715154146763</v>
      </c>
      <c r="H37" s="32"/>
      <c r="I37" s="57"/>
      <c r="J37" s="57"/>
      <c r="K37" s="57"/>
      <c r="L37" s="34"/>
      <c r="M37" s="38"/>
      <c r="N37" s="34"/>
      <c r="O37" s="46"/>
      <c r="P37" s="47"/>
    </row>
    <row r="38" spans="1:16" s="15" customFormat="1" ht="12.75" customHeight="1">
      <c r="A38" s="33" t="s">
        <v>74</v>
      </c>
      <c r="B38" s="45">
        <v>5678</v>
      </c>
      <c r="C38" s="45">
        <v>1664</v>
      </c>
      <c r="D38" s="45">
        <v>2223</v>
      </c>
      <c r="E38" s="34">
        <f t="shared" si="10"/>
        <v>0.392</v>
      </c>
      <c r="F38" s="44">
        <f t="shared" si="6"/>
        <v>559</v>
      </c>
      <c r="G38" s="39">
        <f>SUM(F38/C38)*100</f>
        <v>33.59375</v>
      </c>
      <c r="H38" s="32"/>
      <c r="I38" s="57"/>
      <c r="J38" s="57"/>
      <c r="K38" s="57"/>
      <c r="L38" s="34"/>
      <c r="M38" s="38"/>
      <c r="N38" s="34"/>
      <c r="O38" s="46"/>
      <c r="P38" s="47"/>
    </row>
    <row r="39" spans="1:16" s="15" customFormat="1" ht="12.75" customHeight="1">
      <c r="A39" s="33" t="s">
        <v>75</v>
      </c>
      <c r="B39" s="45"/>
      <c r="C39" s="38"/>
      <c r="D39" s="38"/>
      <c r="E39" s="34">
        <f t="shared" si="10"/>
      </c>
      <c r="F39" s="44">
        <f t="shared" si="6"/>
        <v>0</v>
      </c>
      <c r="G39" s="39" t="e">
        <f>SUM(F39/C39)*100</f>
        <v>#DIV/0!</v>
      </c>
      <c r="H39" s="32"/>
      <c r="I39" s="57"/>
      <c r="J39" s="57"/>
      <c r="K39" s="57"/>
      <c r="L39" s="34"/>
      <c r="M39" s="38"/>
      <c r="N39" s="34"/>
      <c r="O39" s="46"/>
      <c r="P39" s="47"/>
    </row>
    <row r="40" spans="1:16" s="15" customFormat="1" ht="12.75" customHeight="1">
      <c r="A40" s="33" t="s">
        <v>76</v>
      </c>
      <c r="B40" s="45">
        <v>143</v>
      </c>
      <c r="C40" s="45">
        <v>515</v>
      </c>
      <c r="D40" s="45">
        <v>535</v>
      </c>
      <c r="E40" s="34">
        <f t="shared" si="10"/>
        <v>3.741</v>
      </c>
      <c r="F40" s="44">
        <f t="shared" si="6"/>
        <v>20</v>
      </c>
      <c r="G40" s="39">
        <f>SUM(F40/C40)*100</f>
        <v>3.8834951456310676</v>
      </c>
      <c r="H40" s="32"/>
      <c r="I40" s="57"/>
      <c r="J40" s="57"/>
      <c r="K40" s="57"/>
      <c r="L40" s="34"/>
      <c r="M40" s="38"/>
      <c r="N40" s="34"/>
      <c r="O40" s="46"/>
      <c r="P40" s="47"/>
    </row>
    <row r="41" spans="1:16" s="15" customFormat="1" ht="12.75" customHeight="1">
      <c r="A41" s="33" t="s">
        <v>77</v>
      </c>
      <c r="B41" s="45">
        <v>354</v>
      </c>
      <c r="C41" s="45">
        <v>550</v>
      </c>
      <c r="D41" s="45">
        <v>763</v>
      </c>
      <c r="E41" s="34">
        <f t="shared" si="10"/>
        <v>2.155</v>
      </c>
      <c r="F41" s="44">
        <f t="shared" si="6"/>
        <v>213</v>
      </c>
      <c r="G41" s="39">
        <f>SUM(F41/C41)*100</f>
        <v>38.72727272727273</v>
      </c>
      <c r="H41" s="32"/>
      <c r="I41" s="58"/>
      <c r="J41" s="58"/>
      <c r="K41" s="58"/>
      <c r="L41" s="35"/>
      <c r="M41" s="58"/>
      <c r="N41" s="35"/>
      <c r="O41" s="46"/>
      <c r="P41" s="47"/>
    </row>
  </sheetData>
  <sheetProtection/>
  <protectedRanges>
    <protectedRange sqref="O1:P2" name="区域6_1"/>
    <protectedRange sqref="D42 H42 B42" name="区域1_2_1_1"/>
    <protectedRange sqref="I36:K41 B38:D41" name="区域1_4_1_1_1"/>
    <protectedRange sqref="D40:D41" name="区域3_3_1_1_1"/>
    <protectedRange sqref="B40:B41" name="区域3_1_1_1_1_1_1_1_1"/>
    <protectedRange sqref="D36 D33" name="区域2_1_1_1"/>
    <protectedRange sqref="C36" name="区域2_5_1_2"/>
    <protectedRange sqref="C25" name="区域1_1_1_1_1"/>
    <protectedRange sqref="D27:D31" name="区域2_1"/>
    <protectedRange sqref="C35" name="区域2_5_1_1_1"/>
    <protectedRange sqref="C33" name="区域2_1_1_1_1"/>
    <protectedRange sqref="C27:C31" name="区域2_1_1"/>
  </protectedRanges>
  <mergeCells count="11">
    <mergeCell ref="A1:N1"/>
    <mergeCell ref="D3:E3"/>
    <mergeCell ref="F3:G3"/>
    <mergeCell ref="K3:L3"/>
    <mergeCell ref="M3:N3"/>
    <mergeCell ref="A3:A4"/>
    <mergeCell ref="B3:B4"/>
    <mergeCell ref="C3:C4"/>
    <mergeCell ref="H3:H4"/>
    <mergeCell ref="I3:I4"/>
    <mergeCell ref="J3:J4"/>
  </mergeCells>
  <printOptions horizontalCentered="1"/>
  <pageMargins left="0" right="0" top="0" bottom="0" header="0" footer="0"/>
  <pageSetup horizontalDpi="600" verticalDpi="600" orientation="landscape" paperSize="9" scale="90"/>
  <headerFooter alignWithMargins="0"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4.25">
      <c r="A1" s="14"/>
      <c r="C1" s="14"/>
    </row>
    <row r="2" ht="14.25">
      <c r="A2" s="14"/>
    </row>
    <row r="3" spans="1:3" ht="14.25">
      <c r="A3" s="14"/>
      <c r="C3" s="14"/>
    </row>
    <row r="4" spans="1:3" ht="14.25">
      <c r="A4" s="3" t="e">
        <v>#N/A</v>
      </c>
      <c r="C4" s="14"/>
    </row>
    <row r="5" ht="14.25">
      <c r="C5" s="14"/>
    </row>
    <row r="6" ht="14.25">
      <c r="C6" s="14"/>
    </row>
    <row r="7" spans="1:3" ht="14.25">
      <c r="A7" s="14"/>
      <c r="C7" s="14"/>
    </row>
    <row r="8" spans="1:3" ht="14.25">
      <c r="A8" s="14"/>
      <c r="C8" s="14"/>
    </row>
    <row r="9" spans="1:3" ht="14.25">
      <c r="A9" s="14"/>
      <c r="C9" s="14"/>
    </row>
    <row r="10" spans="1:3" ht="14.25">
      <c r="A10" s="14"/>
      <c r="C10" s="14"/>
    </row>
    <row r="11" spans="1:3" ht="14.25">
      <c r="A11" s="14"/>
      <c r="C11" s="14"/>
    </row>
    <row r="12" ht="14.25">
      <c r="C12" s="14"/>
    </row>
    <row r="13" ht="14.25">
      <c r="C13" s="14"/>
    </row>
    <row r="14" spans="1:3" ht="14.25">
      <c r="A14" s="14"/>
      <c r="C14" s="14"/>
    </row>
    <row r="15" ht="14.25">
      <c r="A15" s="14"/>
    </row>
    <row r="16" ht="14.25">
      <c r="A16" s="14"/>
    </row>
    <row r="17" spans="1:3" ht="14.25">
      <c r="A17" s="14"/>
      <c r="C17" s="14"/>
    </row>
    <row r="18" ht="14.25">
      <c r="C18" s="14"/>
    </row>
    <row r="19" ht="14.25">
      <c r="C19" s="14"/>
    </row>
    <row r="20" spans="1:3" ht="14.25">
      <c r="A20" s="14"/>
      <c r="C20" s="14"/>
    </row>
    <row r="21" spans="1:3" ht="14.25">
      <c r="A21" s="14"/>
      <c r="C21" s="14"/>
    </row>
    <row r="22" spans="1:3" ht="14.25">
      <c r="A22" s="14"/>
      <c r="C22" s="14"/>
    </row>
    <row r="23" spans="1:3" ht="14.25">
      <c r="A23" s="14"/>
      <c r="C23" s="14"/>
    </row>
    <row r="24" ht="14.25">
      <c r="A24" s="14"/>
    </row>
    <row r="25" ht="14.25">
      <c r="A25" s="14"/>
    </row>
    <row r="26" spans="1:3" ht="14.25">
      <c r="A26" s="14"/>
      <c r="C26" s="14"/>
    </row>
    <row r="27" spans="1:3" ht="14.25">
      <c r="A27" s="14"/>
      <c r="C27" s="14"/>
    </row>
    <row r="28" spans="1:3" ht="14.25">
      <c r="A28" s="14"/>
      <c r="C28" s="14"/>
    </row>
    <row r="29" spans="1:3" ht="14.25">
      <c r="A29" s="14"/>
      <c r="C29" s="14"/>
    </row>
    <row r="30" spans="1:3" ht="14.25">
      <c r="A30" s="14"/>
      <c r="C30" s="14"/>
    </row>
    <row r="31" spans="1:3" ht="14.25">
      <c r="A31" s="14"/>
      <c r="C31" s="14"/>
    </row>
    <row r="32" spans="1:3" ht="14.25">
      <c r="A32" s="14"/>
      <c r="C32" s="14"/>
    </row>
    <row r="33" spans="1:3" ht="14.25">
      <c r="A33" s="14"/>
      <c r="C33" s="14"/>
    </row>
    <row r="34" spans="1:3" ht="14.25">
      <c r="A34" s="14"/>
      <c r="C34" s="14"/>
    </row>
    <row r="35" spans="1:3" ht="14.25">
      <c r="A35" s="14"/>
      <c r="C35" s="14"/>
    </row>
    <row r="36" spans="1:3" ht="14.25">
      <c r="A36" s="14"/>
      <c r="C36" s="14"/>
    </row>
    <row r="37" ht="14.25">
      <c r="A37" s="14"/>
    </row>
    <row r="38" ht="14.25">
      <c r="A38" s="14"/>
    </row>
    <row r="39" spans="1:3" ht="14.25">
      <c r="A39" s="14"/>
      <c r="C39" s="14"/>
    </row>
    <row r="40" spans="1:3" ht="14.25">
      <c r="A40" s="14"/>
      <c r="C40" s="14"/>
    </row>
    <row r="41" spans="1:3" ht="14.25">
      <c r="A41" s="14"/>
      <c r="C41" s="14"/>
    </row>
  </sheetData>
  <sheetProtection password="8863" sheet="1" objects="1"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2.75">
      <c r="A1" s="2" t="s">
        <v>78</v>
      </c>
      <c r="C1" s="1">
        <f>""</f>
      </c>
    </row>
    <row r="2" ht="13.5">
      <c r="A2" s="2" t="s">
        <v>79</v>
      </c>
    </row>
    <row r="3" spans="1:3" ht="13.5">
      <c r="A3" s="3" t="s">
        <v>80</v>
      </c>
      <c r="C3" s="4" t="s">
        <v>81</v>
      </c>
    </row>
    <row r="4" spans="1:3" ht="12.75">
      <c r="A4" s="3">
        <v>3</v>
      </c>
      <c r="C4" s="5">
        <f aca="true" t="shared" si="0" ref="C4:C14">""</f>
      </c>
    </row>
    <row r="5" ht="12.75">
      <c r="C5" s="5">
        <f t="shared" si="0"/>
      </c>
    </row>
    <row r="6" ht="13.5">
      <c r="C6" s="5">
        <f t="shared" si="0"/>
      </c>
    </row>
    <row r="7" spans="1:3" ht="12.75">
      <c r="A7" s="6" t="s">
        <v>82</v>
      </c>
      <c r="C7" s="5">
        <f t="shared" si="0"/>
      </c>
    </row>
    <row r="8" spans="1:3" ht="12.75">
      <c r="A8" s="7" t="s">
        <v>83</v>
      </c>
      <c r="C8" s="5">
        <f t="shared" si="0"/>
      </c>
    </row>
    <row r="9" spans="1:3" ht="12.75">
      <c r="A9" s="8" t="s">
        <v>84</v>
      </c>
      <c r="C9" s="5">
        <f t="shared" si="0"/>
      </c>
    </row>
    <row r="10" spans="1:3" ht="12.75">
      <c r="A10" s="7" t="s">
        <v>85</v>
      </c>
      <c r="C10" s="5">
        <f t="shared" si="0"/>
      </c>
    </row>
    <row r="11" spans="1:3" ht="13.5">
      <c r="A11" s="9" t="s">
        <v>86</v>
      </c>
      <c r="C11" s="5">
        <f t="shared" si="0"/>
      </c>
    </row>
    <row r="12" ht="12.75">
      <c r="C12" s="5">
        <f t="shared" si="0"/>
      </c>
    </row>
    <row r="13" ht="13.5">
      <c r="C13" s="5">
        <f t="shared" si="0"/>
      </c>
    </row>
    <row r="14" spans="1:3" ht="13.5">
      <c r="A14" s="4" t="s">
        <v>87</v>
      </c>
      <c r="C14" s="10">
        <f t="shared" si="0"/>
      </c>
    </row>
    <row r="15" ht="12.75">
      <c r="A15" s="5">
        <f>""</f>
      </c>
    </row>
    <row r="16" ht="13.5">
      <c r="A16" s="5">
        <f>""</f>
      </c>
    </row>
    <row r="17" spans="1:3" ht="13.5">
      <c r="A17" s="10">
        <f>""</f>
      </c>
      <c r="C17" s="4" t="s">
        <v>88</v>
      </c>
    </row>
    <row r="18" ht="12.75">
      <c r="C18" s="5">
        <f aca="true" t="shared" si="1" ref="C18:C23">""</f>
      </c>
    </row>
    <row r="19" ht="12.75">
      <c r="C19" s="5">
        <f t="shared" si="1"/>
      </c>
    </row>
    <row r="20" spans="1:3" ht="12.75">
      <c r="A20" s="11" t="s">
        <v>89</v>
      </c>
      <c r="C20" s="5">
        <f t="shared" si="1"/>
      </c>
    </row>
    <row r="21" spans="1:3" ht="12.75">
      <c r="A21" s="12">
        <f aca="true" t="shared" si="2" ref="A21:A41">""</f>
      </c>
      <c r="C21" s="5">
        <f t="shared" si="1"/>
      </c>
    </row>
    <row r="22" spans="1:3" ht="12.75">
      <c r="A22" s="5">
        <f t="shared" si="2"/>
      </c>
      <c r="C22" s="5">
        <f t="shared" si="1"/>
      </c>
    </row>
    <row r="23" spans="1:3" ht="12.75">
      <c r="A23" s="5">
        <f t="shared" si="2"/>
      </c>
      <c r="C23" s="10">
        <f t="shared" si="1"/>
      </c>
    </row>
    <row r="24" ht="12.75">
      <c r="A24" s="5">
        <f t="shared" si="2"/>
      </c>
    </row>
    <row r="25" ht="12.75">
      <c r="A25" s="5">
        <f t="shared" si="2"/>
      </c>
    </row>
    <row r="26" spans="1:3" ht="13.5">
      <c r="A26" s="5">
        <f t="shared" si="2"/>
      </c>
      <c r="C26" s="13" t="s">
        <v>90</v>
      </c>
    </row>
    <row r="27" spans="1:3" ht="12.75">
      <c r="A27" s="5">
        <f t="shared" si="2"/>
      </c>
      <c r="C27" s="5">
        <f aca="true" t="shared" si="3" ref="C27:C36">""</f>
      </c>
    </row>
    <row r="28" spans="1:3" ht="12.75">
      <c r="A28" s="5">
        <f t="shared" si="2"/>
      </c>
      <c r="C28" s="5">
        <f t="shared" si="3"/>
      </c>
    </row>
    <row r="29" spans="1:3" ht="12.75">
      <c r="A29" s="5">
        <f t="shared" si="2"/>
      </c>
      <c r="C29" s="5">
        <f t="shared" si="3"/>
      </c>
    </row>
    <row r="30" spans="1:3" ht="12.75">
      <c r="A30" s="5">
        <f t="shared" si="2"/>
      </c>
      <c r="C30" s="5">
        <f t="shared" si="3"/>
      </c>
    </row>
    <row r="31" spans="1:3" ht="12.75">
      <c r="A31" s="5">
        <f t="shared" si="2"/>
      </c>
      <c r="C31" s="5">
        <f t="shared" si="3"/>
      </c>
    </row>
    <row r="32" spans="1:3" ht="12.75">
      <c r="A32" s="5">
        <f t="shared" si="2"/>
      </c>
      <c r="C32" s="5">
        <f t="shared" si="3"/>
      </c>
    </row>
    <row r="33" spans="1:3" ht="12.75">
      <c r="A33" s="5">
        <f t="shared" si="2"/>
      </c>
      <c r="C33" s="5">
        <f t="shared" si="3"/>
      </c>
    </row>
    <row r="34" spans="1:3" ht="12.75">
      <c r="A34" s="5">
        <f t="shared" si="2"/>
      </c>
      <c r="C34" s="5">
        <f t="shared" si="3"/>
      </c>
    </row>
    <row r="35" spans="1:3" ht="12.75">
      <c r="A35" s="5">
        <f t="shared" si="2"/>
      </c>
      <c r="C35" s="5">
        <f t="shared" si="3"/>
      </c>
    </row>
    <row r="36" spans="1:3" ht="12.75">
      <c r="A36" s="5">
        <f t="shared" si="2"/>
      </c>
      <c r="C36" s="10">
        <f t="shared" si="3"/>
      </c>
    </row>
    <row r="37" ht="12.75">
      <c r="A37" s="5">
        <f t="shared" si="2"/>
      </c>
    </row>
    <row r="38" ht="12.75">
      <c r="A38" s="5">
        <f t="shared" si="2"/>
      </c>
    </row>
    <row r="39" spans="1:3" ht="12.75">
      <c r="A39" s="5">
        <f t="shared" si="2"/>
      </c>
      <c r="C39" s="12">
        <f>""</f>
      </c>
    </row>
    <row r="40" spans="1:3" ht="12.75">
      <c r="A40" s="5">
        <f t="shared" si="2"/>
      </c>
      <c r="C40" s="5">
        <f>""</f>
      </c>
    </row>
    <row r="41" spans="1:3" ht="12.75">
      <c r="A41" s="10">
        <f t="shared" si="2"/>
      </c>
      <c r="C41" s="10">
        <f>""</f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Formulas="1" workbookViewId="0" topLeftCell="A1">
      <selection activeCell="C1" sqref="C1"/>
    </sheetView>
  </sheetViews>
  <sheetFormatPr defaultColWidth="7.25390625" defaultRowHeight="14.25"/>
  <cols>
    <col min="1" max="1" width="23.50390625" style="1" customWidth="1"/>
    <col min="2" max="2" width="1.12109375" style="1" customWidth="1"/>
    <col min="3" max="3" width="25.25390625" style="1" customWidth="1"/>
    <col min="4" max="16384" width="7.25390625" style="1" customWidth="1"/>
  </cols>
  <sheetData>
    <row r="1" spans="1:3" ht="12.75">
      <c r="A1" s="2" t="s">
        <v>91</v>
      </c>
      <c r="C1" s="1">
        <f>""</f>
      </c>
    </row>
    <row r="2" ht="13.5">
      <c r="A2" s="2" t="s">
        <v>79</v>
      </c>
    </row>
    <row r="3" spans="1:3" ht="13.5">
      <c r="A3" s="3" t="s">
        <v>80</v>
      </c>
      <c r="C3" s="4" t="s">
        <v>81</v>
      </c>
    </row>
    <row r="4" spans="1:3" ht="12.75">
      <c r="A4" s="3">
        <v>3</v>
      </c>
      <c r="C4" s="5">
        <f aca="true" t="shared" si="0" ref="C4:C14">""</f>
      </c>
    </row>
    <row r="5" ht="12.75">
      <c r="C5" s="5">
        <f t="shared" si="0"/>
      </c>
    </row>
    <row r="6" ht="13.5">
      <c r="C6" s="5">
        <f t="shared" si="0"/>
      </c>
    </row>
    <row r="7" spans="1:3" ht="12.75">
      <c r="A7" s="6" t="s">
        <v>82</v>
      </c>
      <c r="C7" s="5">
        <f t="shared" si="0"/>
      </c>
    </row>
    <row r="8" spans="1:3" ht="12.75">
      <c r="A8" s="7" t="s">
        <v>83</v>
      </c>
      <c r="C8" s="5">
        <f t="shared" si="0"/>
      </c>
    </row>
    <row r="9" spans="1:3" ht="12.75">
      <c r="A9" s="8" t="s">
        <v>84</v>
      </c>
      <c r="C9" s="5">
        <f t="shared" si="0"/>
      </c>
    </row>
    <row r="10" spans="1:3" ht="12.75">
      <c r="A10" s="7" t="s">
        <v>85</v>
      </c>
      <c r="C10" s="5">
        <f t="shared" si="0"/>
      </c>
    </row>
    <row r="11" spans="1:3" ht="13.5">
      <c r="A11" s="9" t="s">
        <v>86</v>
      </c>
      <c r="C11" s="5">
        <f t="shared" si="0"/>
      </c>
    </row>
    <row r="12" ht="12.75">
      <c r="C12" s="5">
        <f t="shared" si="0"/>
      </c>
    </row>
    <row r="13" ht="13.5">
      <c r="C13" s="5">
        <f t="shared" si="0"/>
      </c>
    </row>
    <row r="14" spans="1:3" ht="13.5">
      <c r="A14" s="4" t="s">
        <v>87</v>
      </c>
      <c r="C14" s="10">
        <f t="shared" si="0"/>
      </c>
    </row>
    <row r="15" ht="12.75">
      <c r="A15" s="5">
        <f>""</f>
      </c>
    </row>
    <row r="16" ht="13.5">
      <c r="A16" s="5">
        <f>""</f>
      </c>
    </row>
    <row r="17" spans="1:3" ht="13.5">
      <c r="A17" s="10">
        <f>""</f>
      </c>
      <c r="C17" s="4" t="s">
        <v>88</v>
      </c>
    </row>
    <row r="18" ht="12.75">
      <c r="C18" s="5">
        <f aca="true" t="shared" si="1" ref="C18:C23">""</f>
      </c>
    </row>
    <row r="19" ht="12.75">
      <c r="C19" s="5">
        <f t="shared" si="1"/>
      </c>
    </row>
    <row r="20" spans="1:3" ht="12.75">
      <c r="A20" s="11" t="s">
        <v>89</v>
      </c>
      <c r="C20" s="5">
        <f t="shared" si="1"/>
      </c>
    </row>
    <row r="21" spans="1:3" ht="12.75">
      <c r="A21" s="12">
        <f aca="true" t="shared" si="2" ref="A21:A41">""</f>
      </c>
      <c r="C21" s="5">
        <f t="shared" si="1"/>
      </c>
    </row>
    <row r="22" spans="1:3" ht="12.75">
      <c r="A22" s="5">
        <f t="shared" si="2"/>
      </c>
      <c r="C22" s="5">
        <f t="shared" si="1"/>
      </c>
    </row>
    <row r="23" spans="1:3" ht="12.75">
      <c r="A23" s="5">
        <f t="shared" si="2"/>
      </c>
      <c r="C23" s="10">
        <f t="shared" si="1"/>
      </c>
    </row>
    <row r="24" ht="12.75">
      <c r="A24" s="5">
        <f t="shared" si="2"/>
      </c>
    </row>
    <row r="25" ht="12.75">
      <c r="A25" s="5">
        <f t="shared" si="2"/>
      </c>
    </row>
    <row r="26" spans="1:3" ht="13.5">
      <c r="A26" s="5">
        <f t="shared" si="2"/>
      </c>
      <c r="C26" s="13" t="s">
        <v>90</v>
      </c>
    </row>
    <row r="27" spans="1:3" ht="12.75">
      <c r="A27" s="5">
        <f t="shared" si="2"/>
      </c>
      <c r="C27" s="5">
        <f aca="true" t="shared" si="3" ref="C27:C36">""</f>
      </c>
    </row>
    <row r="28" spans="1:3" ht="12.75">
      <c r="A28" s="5">
        <f t="shared" si="2"/>
      </c>
      <c r="C28" s="5">
        <f t="shared" si="3"/>
      </c>
    </row>
    <row r="29" spans="1:3" ht="12.75">
      <c r="A29" s="5">
        <f t="shared" si="2"/>
      </c>
      <c r="C29" s="5">
        <f t="shared" si="3"/>
      </c>
    </row>
    <row r="30" spans="1:3" ht="12.75">
      <c r="A30" s="5">
        <f t="shared" si="2"/>
      </c>
      <c r="C30" s="5">
        <f t="shared" si="3"/>
      </c>
    </row>
    <row r="31" spans="1:3" ht="12.75">
      <c r="A31" s="5">
        <f t="shared" si="2"/>
      </c>
      <c r="C31" s="5">
        <f t="shared" si="3"/>
      </c>
    </row>
    <row r="32" spans="1:3" ht="12.75">
      <c r="A32" s="5">
        <f t="shared" si="2"/>
      </c>
      <c r="C32" s="5">
        <f t="shared" si="3"/>
      </c>
    </row>
    <row r="33" spans="1:3" ht="12.75">
      <c r="A33" s="5">
        <f t="shared" si="2"/>
      </c>
      <c r="C33" s="5">
        <f t="shared" si="3"/>
      </c>
    </row>
    <row r="34" spans="1:3" ht="12.75">
      <c r="A34" s="5">
        <f t="shared" si="2"/>
      </c>
      <c r="C34" s="5">
        <f t="shared" si="3"/>
      </c>
    </row>
    <row r="35" spans="1:3" ht="12.75">
      <c r="A35" s="5">
        <f t="shared" si="2"/>
      </c>
      <c r="C35" s="5">
        <f t="shared" si="3"/>
      </c>
    </row>
    <row r="36" spans="1:3" ht="12.75">
      <c r="A36" s="5">
        <f t="shared" si="2"/>
      </c>
      <c r="C36" s="10">
        <f t="shared" si="3"/>
      </c>
    </row>
    <row r="37" ht="12.75">
      <c r="A37" s="5">
        <f t="shared" si="2"/>
      </c>
    </row>
    <row r="38" ht="12.75">
      <c r="A38" s="5">
        <f t="shared" si="2"/>
      </c>
    </row>
    <row r="39" spans="1:3" ht="12.75">
      <c r="A39" s="5">
        <f t="shared" si="2"/>
      </c>
      <c r="C39" s="12">
        <f>""</f>
      </c>
    </row>
    <row r="40" spans="1:3" ht="12.75">
      <c r="A40" s="5">
        <f t="shared" si="2"/>
      </c>
      <c r="C40" s="5">
        <f>""</f>
      </c>
    </row>
    <row r="41" spans="1:3" ht="12.75">
      <c r="A41" s="10">
        <f t="shared" si="2"/>
      </c>
      <c r="C41" s="10">
        <f>""</f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</dc:creator>
  <cp:keywords/>
  <dc:description/>
  <cp:lastModifiedBy>Administrator</cp:lastModifiedBy>
  <cp:lastPrinted>2021-04-03T08:13:46Z</cp:lastPrinted>
  <dcterms:created xsi:type="dcterms:W3CDTF">2004-03-11T02:28:25Z</dcterms:created>
  <dcterms:modified xsi:type="dcterms:W3CDTF">2022-10-02T06:25:42Z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5C391701DA6A4EC2B029EE6EDF166DAD</vt:lpwstr>
  </property>
</Properties>
</file>